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74" i="1"/>
  <c r="C32"/>
  <c r="D32"/>
  <c r="E46" l="1"/>
  <c r="E9"/>
  <c r="E45"/>
  <c r="E40"/>
  <c r="E41"/>
  <c r="E43"/>
  <c r="E44"/>
  <c r="E50"/>
  <c r="E51"/>
  <c r="E53"/>
  <c r="E54"/>
  <c r="E55"/>
  <c r="E60"/>
  <c r="E77"/>
  <c r="E37"/>
  <c r="D18"/>
  <c r="D15"/>
  <c r="D39"/>
  <c r="D52"/>
  <c r="D49"/>
  <c r="D74"/>
  <c r="D67"/>
  <c r="F70" s="1"/>
  <c r="D63"/>
  <c r="D59"/>
  <c r="E16"/>
  <c r="E17"/>
  <c r="E19"/>
  <c r="E20"/>
  <c r="E21"/>
  <c r="E22"/>
  <c r="E23"/>
  <c r="E24"/>
  <c r="E25"/>
  <c r="E27"/>
  <c r="E28"/>
  <c r="E29"/>
  <c r="E31"/>
  <c r="C52"/>
  <c r="C49"/>
  <c r="C74"/>
  <c r="C67"/>
  <c r="C63"/>
  <c r="C59"/>
  <c r="C39"/>
  <c r="C36" s="1"/>
  <c r="C18"/>
  <c r="C15"/>
  <c r="D12"/>
  <c r="E3"/>
  <c r="E4"/>
  <c r="E6"/>
  <c r="E8"/>
  <c r="E10"/>
  <c r="E11"/>
  <c r="C12"/>
  <c r="E2"/>
  <c r="F3" l="1"/>
  <c r="F77"/>
  <c r="F69"/>
  <c r="F64"/>
  <c r="F61"/>
  <c r="F58"/>
  <c r="F47"/>
  <c r="F45"/>
  <c r="F32"/>
  <c r="F65"/>
  <c r="F62"/>
  <c r="F60"/>
  <c r="F49"/>
  <c r="F46"/>
  <c r="F37"/>
  <c r="F15"/>
  <c r="F72"/>
  <c r="F52"/>
  <c r="F18"/>
  <c r="D36"/>
  <c r="F38" s="1"/>
  <c r="F39"/>
  <c r="E15"/>
  <c r="E18"/>
  <c r="F4"/>
  <c r="F2"/>
  <c r="F9"/>
  <c r="D48"/>
  <c r="F50" s="1"/>
  <c r="E12"/>
  <c r="F8"/>
  <c r="F11"/>
  <c r="D14"/>
  <c r="C48"/>
  <c r="E39"/>
  <c r="C14"/>
  <c r="F10"/>
  <c r="F6"/>
  <c r="F26"/>
  <c r="E49"/>
  <c r="F41"/>
  <c r="F53"/>
  <c r="F73"/>
  <c r="F71"/>
  <c r="E67"/>
  <c r="E59"/>
  <c r="E52"/>
  <c r="F44"/>
  <c r="F40"/>
  <c r="F68"/>
  <c r="F34" l="1"/>
  <c r="F30"/>
  <c r="F56"/>
  <c r="F42"/>
  <c r="F57"/>
  <c r="F43"/>
  <c r="E36"/>
  <c r="F59"/>
  <c r="F63"/>
  <c r="F36"/>
  <c r="F16"/>
  <c r="F33"/>
  <c r="F17"/>
  <c r="F54"/>
  <c r="F51"/>
  <c r="F55"/>
  <c r="D79"/>
  <c r="E48"/>
  <c r="F31"/>
  <c r="F22"/>
  <c r="F27"/>
  <c r="C79"/>
  <c r="F67"/>
  <c r="F28"/>
  <c r="F24"/>
  <c r="F20"/>
  <c r="F14"/>
  <c r="F23"/>
  <c r="F12"/>
  <c r="F19"/>
  <c r="F29"/>
  <c r="F25"/>
  <c r="F21"/>
  <c r="E79" l="1"/>
  <c r="F48"/>
</calcChain>
</file>

<file path=xl/sharedStrings.xml><?xml version="1.0" encoding="utf-8"?>
<sst xmlns="http://schemas.openxmlformats.org/spreadsheetml/2006/main" count="162" uniqueCount="124">
  <si>
    <t>RB</t>
  </si>
  <si>
    <t>PRIHODI PO VRSTAMA</t>
  </si>
  <si>
    <t>STRUKTURA %</t>
  </si>
  <si>
    <t>1.</t>
  </si>
  <si>
    <t>Prihodi od boravišne pristojbe</t>
  </si>
  <si>
    <t>2.</t>
  </si>
  <si>
    <t>Prihodi od turističke članarine</t>
  </si>
  <si>
    <t>3.</t>
  </si>
  <si>
    <t>Prihodi iz proračuna općine/grada/državnog</t>
  </si>
  <si>
    <t xml:space="preserve">za programske aktivnosti </t>
  </si>
  <si>
    <t>za funkcioniranje turističkog ureda</t>
  </si>
  <si>
    <t>4.</t>
  </si>
  <si>
    <t>5.</t>
  </si>
  <si>
    <t>Prijenos prihoda prethodne godine (Višak prethodne godine ukoliko je isti ostvaren)</t>
  </si>
  <si>
    <t>6.</t>
  </si>
  <si>
    <t xml:space="preserve">SVEUKUPNO PRIHODI </t>
  </si>
  <si>
    <t>RASHODI PO VRSTAMA</t>
  </si>
  <si>
    <t>I.</t>
  </si>
  <si>
    <t>ADMINISTRATIVNI RASHODI</t>
  </si>
  <si>
    <t>Rashodi za radnike</t>
  </si>
  <si>
    <t>Rashodi ureda</t>
  </si>
  <si>
    <t>II.</t>
  </si>
  <si>
    <t>DIZAJN VRIJEDNOSTI</t>
  </si>
  <si>
    <r>
      <t xml:space="preserve">Poticanje i sudjelovanje u uređenju grada/općine/mjesta/ </t>
    </r>
    <r>
      <rPr>
        <b/>
        <sz val="10"/>
        <rFont val="Calibri"/>
        <family val="2"/>
        <charset val="238"/>
      </rPr>
      <t>(osim izgradnje komunalne infrastrukture)</t>
    </r>
  </si>
  <si>
    <t>1.1.</t>
  </si>
  <si>
    <t>Projekt Volim Hrvatsku</t>
  </si>
  <si>
    <t>Manifestacije</t>
  </si>
  <si>
    <t>Kulturno-zabavne</t>
  </si>
  <si>
    <t xml:space="preserve">Sportske manifestacije </t>
  </si>
  <si>
    <t>Ekološke manifestacije</t>
  </si>
  <si>
    <t>Ostale manifestacije</t>
  </si>
  <si>
    <t>Potpore manifestacijama (suorganizacija s drugim subjektima te donacije drugima za manifestacije)</t>
  </si>
  <si>
    <t>Potpora razvoju DMK-a</t>
  </si>
  <si>
    <t>III.</t>
  </si>
  <si>
    <t xml:space="preserve">KOMUNIKACIJA VRIJEDNOSTI </t>
  </si>
  <si>
    <t>Online komunikacije</t>
  </si>
  <si>
    <t>Internet oglašavanje</t>
  </si>
  <si>
    <t>Internet stranice i upravljanje Internet stranicama</t>
  </si>
  <si>
    <t>Offline komunikacije</t>
  </si>
  <si>
    <t>2.1.</t>
  </si>
  <si>
    <t>2.2.</t>
  </si>
  <si>
    <t>Opće oglašavanje (Oglašavanje u tisku, TV oglašavanje…)</t>
  </si>
  <si>
    <t>2.3.</t>
  </si>
  <si>
    <t>Brošure i ostali tiskani materijali</t>
  </si>
  <si>
    <t>2.4.</t>
  </si>
  <si>
    <t>Suveniri i promo materijali</t>
  </si>
  <si>
    <t>2.5.</t>
  </si>
  <si>
    <t>Info table</t>
  </si>
  <si>
    <t>IV.</t>
  </si>
  <si>
    <t>DISTRIBUCIJA I PRODAJA VRIJEDNOSTI</t>
  </si>
  <si>
    <t>Sajmovi (u skladu sa zakonskim propisima i propisanim pravilima za sustav TZ)</t>
  </si>
  <si>
    <t>Posebne prezentacije</t>
  </si>
  <si>
    <t>V.</t>
  </si>
  <si>
    <t>INTERNI MARKETING</t>
  </si>
  <si>
    <t>Edukacija (zaposleni, subjekti javnog i privatnog sektora)</t>
  </si>
  <si>
    <t xml:space="preserve">3. </t>
  </si>
  <si>
    <t>VI.</t>
  </si>
  <si>
    <t>MARKETINŠKA INFRASTRUKTURA</t>
  </si>
  <si>
    <t>Istraživanje tržišta</t>
  </si>
  <si>
    <t xml:space="preserve">Formiranje baze podataka </t>
  </si>
  <si>
    <t>Suradnja s međunarodnim institucijama</t>
  </si>
  <si>
    <t>Banka fotografija i priprema u izdavaštvu</t>
  </si>
  <si>
    <t>Jedinstveni turistički informacijski sustav (prijava i odjava gostiju, statistika i dr.)</t>
  </si>
  <si>
    <t xml:space="preserve">VII. </t>
  </si>
  <si>
    <t>POSEBNI PROGRAMI</t>
  </si>
  <si>
    <t>VIII.</t>
  </si>
  <si>
    <r>
      <t xml:space="preserve">OSTALO </t>
    </r>
    <r>
      <rPr>
        <sz val="10"/>
        <rFont val="Calibri"/>
        <family val="2"/>
        <charset val="238"/>
      </rPr>
      <t>(planovi razvoja turizma, strateški marketing planovi i ostalo)</t>
    </r>
  </si>
  <si>
    <t>IX.</t>
  </si>
  <si>
    <t>TRANSFER BORAVIŠNE PRISTOJBE OPĆINI/GRADU (30%)</t>
  </si>
  <si>
    <t>X.</t>
  </si>
  <si>
    <t>POKRIVANJE MANJKA IZ PRETHODNE GODINE ( ukoliko je isti ostvaren)</t>
  </si>
  <si>
    <t>SVEUKUPNO RASHODI</t>
  </si>
  <si>
    <t>Smeđa signalizacija</t>
  </si>
  <si>
    <t>1.2.</t>
  </si>
  <si>
    <t>Studijska putovanja</t>
  </si>
  <si>
    <t>PRIJENOS VIŠKA U IDUĆU GODINU - POKRIVANJE MANJKA U IDUĆOJ GODINI (SVEUKUPNI PRIHODI UMANJENI ZA SVEUKUPNE RASHODE)</t>
  </si>
  <si>
    <t>Oglašavanje u promotivnim kampanjama javnog i privatnog sektora</t>
  </si>
  <si>
    <t xml:space="preserve">Koordinacija subjekata koji su neposredno ili posredno uključeni u turistički promet </t>
  </si>
  <si>
    <t>Poticanje i pomaganje razvoja turizma na područjima koja nisu turistički razvijena</t>
  </si>
  <si>
    <t>Nagrade i priznanja (Projekt Volim Hrvatsku i ostalo)</t>
  </si>
  <si>
    <t>Ostali nespomenuti prihodi (Djelatnici u kapetaniji)</t>
  </si>
  <si>
    <t>4.1.</t>
  </si>
  <si>
    <t>4.2.</t>
  </si>
  <si>
    <t>7.</t>
  </si>
  <si>
    <t>Prihod od boravišne - nautika</t>
  </si>
  <si>
    <t>Plaće u netto iznosu</t>
  </si>
  <si>
    <t>Porezi i doprinosi</t>
  </si>
  <si>
    <t>Materijal (za čišćenje, uredski, tekuće održavanje.)</t>
  </si>
  <si>
    <t>Električna energija</t>
  </si>
  <si>
    <t>Izdaci za HPT usluge</t>
  </si>
  <si>
    <t>2.6.</t>
  </si>
  <si>
    <t>2.7.</t>
  </si>
  <si>
    <t>Prijevozne usluge (prijevoz, rent a car, ostalo)</t>
  </si>
  <si>
    <t>Utrošak vode</t>
  </si>
  <si>
    <t xml:space="preserve">Stručno usavršavanje, pretplata na literaturu </t>
  </si>
  <si>
    <t>2.10.</t>
  </si>
  <si>
    <t>Dnevnice i putni izdaci</t>
  </si>
  <si>
    <t>Reprezentacija</t>
  </si>
  <si>
    <t>Bankovne usluge</t>
  </si>
  <si>
    <t>Intelektualne i osobne usluge, student servisi</t>
  </si>
  <si>
    <t>Prihodi od drugih aktivnosti (Sponzori)</t>
  </si>
  <si>
    <t>Proizvodnja multimedijalnih materijala</t>
  </si>
  <si>
    <t>8.</t>
  </si>
  <si>
    <t>Centar Grpašćak - EU</t>
  </si>
  <si>
    <t>Novi proizvodi (Botanički rezervat, Brendiranje proizvoda)</t>
  </si>
  <si>
    <t>PLAN 2019</t>
  </si>
  <si>
    <t>Izdaci za članarine (LAG)</t>
  </si>
  <si>
    <t>PLAN 2020</t>
  </si>
  <si>
    <t>indeks     PLAN 2020/ PLAN 2019</t>
  </si>
  <si>
    <t>Rashodi TIC-a</t>
  </si>
  <si>
    <t>3.1.</t>
  </si>
  <si>
    <t>3.2.</t>
  </si>
  <si>
    <t>Rashodi ureda TIC-a</t>
  </si>
  <si>
    <t>Rashodi za djelatnike TIC-a</t>
  </si>
  <si>
    <t>3.3.</t>
  </si>
  <si>
    <t xml:space="preserve">Rashodi za djelatnike u Kapetaniji </t>
  </si>
  <si>
    <t>Ostali izdaci/najam prostora(šator i prospekti)</t>
  </si>
  <si>
    <t>Prihodi EU (Grpašćak i Lagur-Plodovi mora)</t>
  </si>
  <si>
    <t>Uređenje ureda</t>
  </si>
  <si>
    <t>2.12.</t>
  </si>
  <si>
    <t>2.13.</t>
  </si>
  <si>
    <t>2.11.</t>
  </si>
  <si>
    <t>2.8.</t>
  </si>
  <si>
    <t>2.9.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</si>
</sst>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</font>
    <font>
      <b/>
      <sz val="10"/>
      <color indexed="8"/>
      <name val="Calibri"/>
      <charset val="238"/>
    </font>
    <font>
      <sz val="10"/>
      <color indexed="8"/>
      <name val="Calibri"/>
      <charset val="238"/>
    </font>
    <font>
      <i/>
      <sz val="10"/>
      <name val="Calibri"/>
      <charset val="238"/>
    </font>
    <font>
      <sz val="10"/>
      <color indexed="10"/>
      <name val="Calibri"/>
      <charset val="238"/>
    </font>
    <font>
      <sz val="10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left" wrapText="1" indent="2"/>
    </xf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 inden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wrapText="1"/>
    </xf>
    <xf numFmtId="0" fontId="1" fillId="4" borderId="1" xfId="0" applyFont="1" applyFill="1" applyBorder="1"/>
    <xf numFmtId="0" fontId="2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2" fillId="0" borderId="1" xfId="0" applyNumberFormat="1" applyFont="1" applyBorder="1"/>
    <xf numFmtId="1" fontId="2" fillId="0" borderId="1" xfId="0" applyNumberFormat="1" applyFont="1" applyBorder="1"/>
    <xf numFmtId="9" fontId="2" fillId="0" borderId="1" xfId="0" applyNumberFormat="1" applyFont="1" applyBorder="1"/>
    <xf numFmtId="4" fontId="1" fillId="2" borderId="1" xfId="0" applyNumberFormat="1" applyFont="1" applyFill="1" applyBorder="1"/>
    <xf numFmtId="9" fontId="9" fillId="5" borderId="1" xfId="0" applyNumberFormat="1" applyFont="1" applyFill="1" applyBorder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/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3" fillId="6" borderId="1" xfId="0" applyFont="1" applyFill="1" applyBorder="1" applyAlignment="1">
      <alignment wrapText="1"/>
    </xf>
    <xf numFmtId="4" fontId="2" fillId="6" borderId="1" xfId="0" applyNumberFormat="1" applyFont="1" applyFill="1" applyBorder="1"/>
    <xf numFmtId="4" fontId="1" fillId="3" borderId="1" xfId="0" applyNumberFormat="1" applyFont="1" applyFill="1" applyBorder="1"/>
    <xf numFmtId="4" fontId="10" fillId="0" borderId="1" xfId="0" applyNumberFormat="1" applyFont="1" applyFill="1" applyBorder="1"/>
    <xf numFmtId="4" fontId="10" fillId="0" borderId="0" xfId="0" applyNumberFormat="1" applyFont="1"/>
    <xf numFmtId="4" fontId="10" fillId="6" borderId="1" xfId="0" applyNumberFormat="1" applyFont="1" applyFill="1" applyBorder="1"/>
    <xf numFmtId="0" fontId="6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4" fontId="9" fillId="3" borderId="1" xfId="0" applyNumberFormat="1" applyFont="1" applyFill="1" applyBorder="1"/>
    <xf numFmtId="0" fontId="6" fillId="6" borderId="1" xfId="0" applyFont="1" applyFill="1" applyBorder="1" applyAlignment="1">
      <alignment horizontal="left" wrapText="1"/>
    </xf>
    <xf numFmtId="9" fontId="1" fillId="3" borderId="1" xfId="0" applyNumberFormat="1" applyFont="1" applyFill="1" applyBorder="1"/>
    <xf numFmtId="9" fontId="1" fillId="2" borderId="1" xfId="0" applyNumberFormat="1" applyFont="1" applyFill="1" applyBorder="1"/>
    <xf numFmtId="9" fontId="1" fillId="4" borderId="1" xfId="0" applyNumberFormat="1" applyFont="1" applyFill="1" applyBorder="1"/>
    <xf numFmtId="9" fontId="2" fillId="6" borderId="1" xfId="0" applyNumberFormat="1" applyFont="1" applyFill="1" applyBorder="1"/>
    <xf numFmtId="9" fontId="12" fillId="0" borderId="0" xfId="0" applyNumberFormat="1" applyFont="1"/>
    <xf numFmtId="1" fontId="10" fillId="0" borderId="1" xfId="0" applyNumberFormat="1" applyFont="1" applyFill="1" applyBorder="1"/>
    <xf numFmtId="9" fontId="10" fillId="0" borderId="1" xfId="0" applyNumberFormat="1" applyFont="1" applyFill="1" applyBorder="1"/>
    <xf numFmtId="9" fontId="10" fillId="0" borderId="1" xfId="0" applyNumberFormat="1" applyFont="1" applyBorder="1"/>
    <xf numFmtId="9" fontId="10" fillId="7" borderId="1" xfId="0" applyNumberFormat="1" applyFont="1" applyFill="1" applyBorder="1"/>
    <xf numFmtId="0" fontId="3" fillId="8" borderId="1" xfId="0" applyFont="1" applyFill="1" applyBorder="1" applyAlignment="1">
      <alignment wrapText="1"/>
    </xf>
    <xf numFmtId="4" fontId="2" fillId="8" borderId="1" xfId="0" applyNumberFormat="1" applyFont="1" applyFill="1" applyBorder="1"/>
    <xf numFmtId="9" fontId="2" fillId="8" borderId="1" xfId="0" applyNumberFormat="1" applyFont="1" applyFill="1" applyBorder="1"/>
    <xf numFmtId="1" fontId="2" fillId="7" borderId="1" xfId="0" applyNumberFormat="1" applyFont="1" applyFill="1" applyBorder="1"/>
    <xf numFmtId="1" fontId="10" fillId="7" borderId="1" xfId="0" applyNumberFormat="1" applyFont="1" applyFill="1" applyBorder="1"/>
    <xf numFmtId="1" fontId="2" fillId="10" borderId="1" xfId="0" applyNumberFormat="1" applyFont="1" applyFill="1" applyBorder="1"/>
    <xf numFmtId="1" fontId="10" fillId="10" borderId="1" xfId="0" applyNumberFormat="1" applyFont="1" applyFill="1" applyBorder="1"/>
    <xf numFmtId="1" fontId="10" fillId="9" borderId="1" xfId="0" applyNumberFormat="1" applyFont="1" applyFill="1" applyBorder="1"/>
    <xf numFmtId="9" fontId="10" fillId="11" borderId="1" xfId="0" applyNumberFormat="1" applyFont="1" applyFill="1" applyBorder="1"/>
    <xf numFmtId="0" fontId="13" fillId="0" borderId="0" xfId="0" applyFont="1"/>
    <xf numFmtId="4" fontId="3" fillId="6" borderId="1" xfId="0" applyNumberFormat="1" applyFont="1" applyFill="1" applyBorder="1"/>
    <xf numFmtId="4" fontId="3" fillId="0" borderId="1" xfId="0" applyNumberFormat="1" applyFont="1" applyBorder="1"/>
    <xf numFmtId="4" fontId="3" fillId="8" borderId="1" xfId="0" applyNumberFormat="1" applyFont="1" applyFill="1" applyBorder="1"/>
    <xf numFmtId="16" fontId="2" fillId="0" borderId="1" xfId="0" applyNumberFormat="1" applyFont="1" applyBorder="1" applyAlignment="1">
      <alignment horizontal="center"/>
    </xf>
    <xf numFmtId="4" fontId="1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C0C0C0"/>
      <color rgb="FFCCCCFF"/>
      <color rgb="FF99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="120" zoomScaleNormal="120" workbookViewId="0">
      <selection activeCell="C79" sqref="C79"/>
    </sheetView>
  </sheetViews>
  <sheetFormatPr defaultRowHeight="12.75"/>
  <cols>
    <col min="1" max="1" width="5.28515625" style="25" bestFit="1" customWidth="1"/>
    <col min="2" max="2" width="51.5703125" style="11" bestFit="1" customWidth="1"/>
    <col min="3" max="3" width="10.140625" style="6" bestFit="1" customWidth="1"/>
    <col min="4" max="4" width="10.7109375" style="6" customWidth="1"/>
    <col min="5" max="5" width="11.28515625" style="6" customWidth="1"/>
    <col min="6" max="6" width="13.28515625" style="6" customWidth="1"/>
    <col min="7" max="16384" width="9.140625" style="6"/>
  </cols>
  <sheetData>
    <row r="1" spans="1:7" s="2" customFormat="1" ht="38.25">
      <c r="A1" s="1" t="s">
        <v>0</v>
      </c>
      <c r="B1" s="1" t="s">
        <v>1</v>
      </c>
      <c r="C1" s="1" t="s">
        <v>105</v>
      </c>
      <c r="D1" s="1" t="s">
        <v>107</v>
      </c>
      <c r="E1" s="1" t="s">
        <v>108</v>
      </c>
      <c r="F1" s="1" t="s">
        <v>2</v>
      </c>
    </row>
    <row r="2" spans="1:7">
      <c r="A2" s="34" t="s">
        <v>3</v>
      </c>
      <c r="B2" s="4" t="s">
        <v>4</v>
      </c>
      <c r="C2" s="29">
        <v>480000</v>
      </c>
      <c r="D2" s="29">
        <v>650000</v>
      </c>
      <c r="E2" s="30">
        <f>(D2/C2)*100</f>
        <v>135.41666666666669</v>
      </c>
      <c r="F2" s="31">
        <f>D2/D12</f>
        <v>0.49713193116634802</v>
      </c>
    </row>
    <row r="3" spans="1:7">
      <c r="A3" s="34" t="s">
        <v>5</v>
      </c>
      <c r="B3" s="4" t="s">
        <v>84</v>
      </c>
      <c r="C3" s="29">
        <v>170000</v>
      </c>
      <c r="D3" s="29">
        <v>180000</v>
      </c>
      <c r="E3" s="30">
        <f t="shared" ref="E3:E12" si="0">(D3/C3)*100</f>
        <v>105.88235294117648</v>
      </c>
      <c r="F3" s="31">
        <f>D3/D12</f>
        <v>0.13766730401529637</v>
      </c>
    </row>
    <row r="4" spans="1:7">
      <c r="A4" s="34" t="s">
        <v>7</v>
      </c>
      <c r="B4" s="4" t="s">
        <v>6</v>
      </c>
      <c r="C4" s="29">
        <v>65000</v>
      </c>
      <c r="D4" s="29">
        <v>65000</v>
      </c>
      <c r="E4" s="30">
        <f t="shared" si="0"/>
        <v>100</v>
      </c>
      <c r="F4" s="31">
        <f>D4/D12</f>
        <v>4.9713193116634802E-2</v>
      </c>
    </row>
    <row r="5" spans="1:7">
      <c r="A5" s="34">
        <v>4</v>
      </c>
      <c r="B5" s="4" t="s">
        <v>8</v>
      </c>
      <c r="C5" s="5"/>
      <c r="D5" s="5"/>
      <c r="E5" s="30"/>
      <c r="F5" s="31"/>
    </row>
    <row r="6" spans="1:7">
      <c r="A6" s="34" t="s">
        <v>81</v>
      </c>
      <c r="B6" s="7" t="s">
        <v>9</v>
      </c>
      <c r="C6" s="29">
        <v>79000</v>
      </c>
      <c r="D6" s="29">
        <v>60000</v>
      </c>
      <c r="E6" s="30">
        <f t="shared" si="0"/>
        <v>75.949367088607602</v>
      </c>
      <c r="F6" s="31">
        <f>D6/D12</f>
        <v>4.5889101338432124E-2</v>
      </c>
    </row>
    <row r="7" spans="1:7">
      <c r="A7" s="34" t="s">
        <v>82</v>
      </c>
      <c r="B7" s="7" t="s">
        <v>10</v>
      </c>
      <c r="C7" s="5"/>
      <c r="D7" s="5"/>
      <c r="E7" s="30"/>
      <c r="F7" s="31"/>
    </row>
    <row r="8" spans="1:7">
      <c r="A8" s="34" t="s">
        <v>12</v>
      </c>
      <c r="B8" s="4" t="s">
        <v>100</v>
      </c>
      <c r="C8" s="29">
        <v>5000</v>
      </c>
      <c r="D8" s="29">
        <v>10000</v>
      </c>
      <c r="E8" s="30">
        <f t="shared" si="0"/>
        <v>200</v>
      </c>
      <c r="F8" s="31">
        <f>D8/D12</f>
        <v>7.6481835564053535E-3</v>
      </c>
    </row>
    <row r="9" spans="1:7">
      <c r="A9" s="34" t="s">
        <v>14</v>
      </c>
      <c r="B9" s="4" t="s">
        <v>117</v>
      </c>
      <c r="C9" s="29">
        <v>31000</v>
      </c>
      <c r="D9" s="29">
        <v>225500</v>
      </c>
      <c r="E9" s="30">
        <f>(D9/C9)*100</f>
        <v>727.41935483870975</v>
      </c>
      <c r="F9" s="31">
        <f>D9/D12</f>
        <v>0.17246653919694072</v>
      </c>
    </row>
    <row r="10" spans="1:7" ht="25.5">
      <c r="A10" s="35" t="s">
        <v>83</v>
      </c>
      <c r="B10" s="28" t="s">
        <v>13</v>
      </c>
      <c r="C10" s="29">
        <v>50000</v>
      </c>
      <c r="D10" s="29">
        <v>50000</v>
      </c>
      <c r="E10" s="30">
        <f t="shared" si="0"/>
        <v>100</v>
      </c>
      <c r="F10" s="31">
        <f>D10/D12</f>
        <v>3.8240917782026769E-2</v>
      </c>
    </row>
    <row r="11" spans="1:7">
      <c r="A11" s="34" t="s">
        <v>102</v>
      </c>
      <c r="B11" s="4" t="s">
        <v>80</v>
      </c>
      <c r="C11" s="29">
        <v>66623</v>
      </c>
      <c r="D11" s="29">
        <v>67000</v>
      </c>
      <c r="E11" s="30">
        <f t="shared" si="0"/>
        <v>100.56587064527265</v>
      </c>
      <c r="F11" s="31">
        <f>D11/D12</f>
        <v>5.1242829827915871E-2</v>
      </c>
    </row>
    <row r="12" spans="1:7">
      <c r="A12" s="9"/>
      <c r="B12" s="10" t="s">
        <v>15</v>
      </c>
      <c r="C12" s="32">
        <f>SUM(C2:C11)</f>
        <v>946623</v>
      </c>
      <c r="D12" s="32">
        <f>SUM(D2:D11)</f>
        <v>1307500</v>
      </c>
      <c r="E12" s="36">
        <f t="shared" si="0"/>
        <v>138.12256832973634</v>
      </c>
      <c r="F12" s="33">
        <f>SUM(F2:F11)</f>
        <v>1</v>
      </c>
    </row>
    <row r="13" spans="1:7" s="11" customFormat="1" ht="38.25">
      <c r="A13" s="1" t="s">
        <v>0</v>
      </c>
      <c r="B13" s="1" t="s">
        <v>16</v>
      </c>
      <c r="C13" s="1" t="s">
        <v>105</v>
      </c>
      <c r="D13" s="1" t="s">
        <v>107</v>
      </c>
      <c r="E13" s="1" t="s">
        <v>108</v>
      </c>
      <c r="F13" s="1" t="s">
        <v>2</v>
      </c>
    </row>
    <row r="14" spans="1:7">
      <c r="A14" s="12" t="s">
        <v>17</v>
      </c>
      <c r="B14" s="13" t="s">
        <v>18</v>
      </c>
      <c r="C14" s="41">
        <f>C15+C18+C32</f>
        <v>439527</v>
      </c>
      <c r="D14" s="41">
        <f>D15+D18+D32</f>
        <v>477232</v>
      </c>
      <c r="E14" s="14"/>
      <c r="F14" s="49">
        <f>F15+F18+F32</f>
        <v>0.36499579349904399</v>
      </c>
    </row>
    <row r="15" spans="1:7">
      <c r="A15" s="3" t="s">
        <v>3</v>
      </c>
      <c r="B15" s="39" t="s">
        <v>19</v>
      </c>
      <c r="C15" s="40">
        <f>C16+C17</f>
        <v>290900</v>
      </c>
      <c r="D15" s="68">
        <f>D16+D17</f>
        <v>226000</v>
      </c>
      <c r="E15" s="61">
        <f>(D15/C15)*100</f>
        <v>77.689927810244072</v>
      </c>
      <c r="F15" s="52">
        <f>D15/$D$12</f>
        <v>0.172848948374761</v>
      </c>
    </row>
    <row r="16" spans="1:7">
      <c r="A16" s="3" t="s">
        <v>24</v>
      </c>
      <c r="B16" s="37" t="s">
        <v>85</v>
      </c>
      <c r="C16" s="29">
        <v>190000</v>
      </c>
      <c r="D16" s="69">
        <v>145000</v>
      </c>
      <c r="E16" s="30">
        <f t="shared" ref="E16:E36" si="1">(D16/C16)*100</f>
        <v>76.31578947368422</v>
      </c>
      <c r="F16" s="31">
        <f t="shared" ref="F16:F34" si="2">D16/$D$14</f>
        <v>0.30383545110135113</v>
      </c>
      <c r="G16" s="53"/>
    </row>
    <row r="17" spans="1:11">
      <c r="A17" s="3" t="s">
        <v>73</v>
      </c>
      <c r="B17" s="38" t="s">
        <v>86</v>
      </c>
      <c r="C17" s="29">
        <v>100900</v>
      </c>
      <c r="D17" s="69">
        <v>81000</v>
      </c>
      <c r="E17" s="30">
        <f t="shared" si="1"/>
        <v>80.277502477700693</v>
      </c>
      <c r="F17" s="31">
        <f t="shared" si="2"/>
        <v>0.16972876923592717</v>
      </c>
    </row>
    <row r="18" spans="1:11">
      <c r="A18" s="3" t="s">
        <v>5</v>
      </c>
      <c r="B18" s="39" t="s">
        <v>20</v>
      </c>
      <c r="C18" s="40">
        <f>SUM(C19:C31)</f>
        <v>82004</v>
      </c>
      <c r="D18" s="68">
        <f>SUM(D19:D31)</f>
        <v>100750</v>
      </c>
      <c r="E18" s="61">
        <f t="shared" si="1"/>
        <v>122.85986049461002</v>
      </c>
      <c r="F18" s="52">
        <f>D18/$D$12</f>
        <v>7.705544933078394E-2</v>
      </c>
    </row>
    <row r="19" spans="1:11">
      <c r="A19" s="3" t="s">
        <v>39</v>
      </c>
      <c r="B19" s="38" t="s">
        <v>87</v>
      </c>
      <c r="C19" s="29">
        <v>13000</v>
      </c>
      <c r="D19" s="69">
        <v>7000</v>
      </c>
      <c r="E19" s="30">
        <f t="shared" si="1"/>
        <v>53.846153846153847</v>
      </c>
      <c r="F19" s="31">
        <f t="shared" si="2"/>
        <v>1.4667918329030744E-2</v>
      </c>
    </row>
    <row r="20" spans="1:11">
      <c r="A20" s="3" t="s">
        <v>40</v>
      </c>
      <c r="B20" s="38" t="s">
        <v>88</v>
      </c>
      <c r="C20" s="29">
        <v>7000</v>
      </c>
      <c r="D20" s="69">
        <v>3500</v>
      </c>
      <c r="E20" s="30">
        <f t="shared" si="1"/>
        <v>50</v>
      </c>
      <c r="F20" s="31">
        <f t="shared" si="2"/>
        <v>7.3339591645153719E-3</v>
      </c>
    </row>
    <row r="21" spans="1:11">
      <c r="A21" s="3" t="s">
        <v>42</v>
      </c>
      <c r="B21" s="38" t="s">
        <v>106</v>
      </c>
      <c r="C21" s="29">
        <v>750</v>
      </c>
      <c r="D21" s="69">
        <v>750</v>
      </c>
      <c r="E21" s="30">
        <f t="shared" si="1"/>
        <v>100</v>
      </c>
      <c r="F21" s="31">
        <f t="shared" si="2"/>
        <v>1.5715626781104368E-3</v>
      </c>
    </row>
    <row r="22" spans="1:11">
      <c r="A22" s="3" t="s">
        <v>44</v>
      </c>
      <c r="B22" s="38" t="s">
        <v>89</v>
      </c>
      <c r="C22" s="29">
        <v>12000</v>
      </c>
      <c r="D22" s="69">
        <v>6000</v>
      </c>
      <c r="E22" s="30">
        <f t="shared" si="1"/>
        <v>50</v>
      </c>
      <c r="F22" s="31">
        <f t="shared" si="2"/>
        <v>1.2572501424883495E-2</v>
      </c>
      <c r="K22" s="67"/>
    </row>
    <row r="23" spans="1:11">
      <c r="A23" s="3" t="s">
        <v>46</v>
      </c>
      <c r="B23" s="38" t="s">
        <v>92</v>
      </c>
      <c r="C23" s="29">
        <v>1500</v>
      </c>
      <c r="D23" s="69">
        <v>1500</v>
      </c>
      <c r="E23" s="30">
        <f t="shared" si="1"/>
        <v>100</v>
      </c>
      <c r="F23" s="31">
        <f t="shared" si="2"/>
        <v>3.1431253562208736E-3</v>
      </c>
    </row>
    <row r="24" spans="1:11">
      <c r="A24" s="3" t="s">
        <v>90</v>
      </c>
      <c r="B24" s="38" t="s">
        <v>93</v>
      </c>
      <c r="C24" s="29">
        <v>3000</v>
      </c>
      <c r="D24" s="69">
        <v>3000</v>
      </c>
      <c r="E24" s="30">
        <f t="shared" si="1"/>
        <v>100</v>
      </c>
      <c r="F24" s="31">
        <f t="shared" si="2"/>
        <v>6.2862507124417473E-3</v>
      </c>
    </row>
    <row r="25" spans="1:11">
      <c r="A25" s="3" t="s">
        <v>91</v>
      </c>
      <c r="B25" s="38" t="s">
        <v>99</v>
      </c>
      <c r="C25" s="29">
        <v>30677</v>
      </c>
      <c r="D25" s="69">
        <v>30000</v>
      </c>
      <c r="E25" s="30">
        <f t="shared" si="1"/>
        <v>97.793134921928484</v>
      </c>
      <c r="F25" s="31">
        <f t="shared" si="2"/>
        <v>6.2862507124417474E-2</v>
      </c>
    </row>
    <row r="26" spans="1:11">
      <c r="A26" s="3" t="s">
        <v>122</v>
      </c>
      <c r="B26" s="38" t="s">
        <v>116</v>
      </c>
      <c r="C26" s="29">
        <v>0</v>
      </c>
      <c r="D26" s="69">
        <v>5000</v>
      </c>
      <c r="E26" s="30">
        <v>0</v>
      </c>
      <c r="F26" s="31">
        <f t="shared" si="2"/>
        <v>1.0477084520736245E-2</v>
      </c>
    </row>
    <row r="27" spans="1:11">
      <c r="A27" s="71" t="s">
        <v>123</v>
      </c>
      <c r="B27" s="38" t="s">
        <v>94</v>
      </c>
      <c r="C27" s="29">
        <v>2077</v>
      </c>
      <c r="D27" s="69">
        <v>2000</v>
      </c>
      <c r="E27" s="30">
        <f t="shared" si="1"/>
        <v>96.292729898892631</v>
      </c>
      <c r="F27" s="31">
        <f t="shared" si="2"/>
        <v>4.1908338082944979E-3</v>
      </c>
    </row>
    <row r="28" spans="1:11">
      <c r="A28" s="3" t="s">
        <v>95</v>
      </c>
      <c r="B28" s="38" t="s">
        <v>96</v>
      </c>
      <c r="C28" s="29">
        <v>5000</v>
      </c>
      <c r="D28" s="69">
        <v>5000</v>
      </c>
      <c r="E28" s="30">
        <f t="shared" si="1"/>
        <v>100</v>
      </c>
      <c r="F28" s="31">
        <f t="shared" si="2"/>
        <v>1.0477084520736245E-2</v>
      </c>
    </row>
    <row r="29" spans="1:11">
      <c r="A29" s="3" t="s">
        <v>121</v>
      </c>
      <c r="B29" s="38" t="s">
        <v>97</v>
      </c>
      <c r="C29" s="29">
        <v>5000</v>
      </c>
      <c r="D29" s="69">
        <v>5000</v>
      </c>
      <c r="E29" s="30">
        <f t="shared" si="1"/>
        <v>100</v>
      </c>
      <c r="F29" s="31">
        <f t="shared" si="2"/>
        <v>1.0477084520736245E-2</v>
      </c>
    </row>
    <row r="30" spans="1:11">
      <c r="A30" s="71" t="s">
        <v>119</v>
      </c>
      <c r="B30" s="38" t="s">
        <v>118</v>
      </c>
      <c r="C30" s="29">
        <v>0</v>
      </c>
      <c r="D30" s="69">
        <v>30000</v>
      </c>
      <c r="E30" s="30">
        <v>0</v>
      </c>
      <c r="F30" s="31">
        <f t="shared" si="2"/>
        <v>6.2862507124417474E-2</v>
      </c>
    </row>
    <row r="31" spans="1:11">
      <c r="A31" s="3" t="s">
        <v>120</v>
      </c>
      <c r="B31" s="38" t="s">
        <v>98</v>
      </c>
      <c r="C31" s="29">
        <v>2000</v>
      </c>
      <c r="D31" s="69">
        <v>2000</v>
      </c>
      <c r="E31" s="30">
        <f t="shared" si="1"/>
        <v>100</v>
      </c>
      <c r="F31" s="31">
        <f t="shared" si="2"/>
        <v>4.1908338082944979E-3</v>
      </c>
    </row>
    <row r="32" spans="1:11">
      <c r="A32" s="3" t="s">
        <v>7</v>
      </c>
      <c r="B32" s="39" t="s">
        <v>109</v>
      </c>
      <c r="C32" s="40">
        <f>C33+C34+C35</f>
        <v>66623</v>
      </c>
      <c r="D32" s="68">
        <f>SUM(D33:D35)</f>
        <v>150482</v>
      </c>
      <c r="E32" s="61"/>
      <c r="F32" s="52">
        <f>D32/$D$12</f>
        <v>0.11509139579349904</v>
      </c>
    </row>
    <row r="33" spans="1:6">
      <c r="A33" s="3" t="s">
        <v>110</v>
      </c>
      <c r="B33" s="58" t="s">
        <v>113</v>
      </c>
      <c r="C33" s="59"/>
      <c r="D33" s="70">
        <v>68359</v>
      </c>
      <c r="E33" s="30"/>
      <c r="F33" s="60">
        <f t="shared" si="2"/>
        <v>0.1432406041506018</v>
      </c>
    </row>
    <row r="34" spans="1:6">
      <c r="A34" s="3" t="s">
        <v>111</v>
      </c>
      <c r="B34" s="58" t="s">
        <v>112</v>
      </c>
      <c r="C34" s="59"/>
      <c r="D34" s="70">
        <v>15500</v>
      </c>
      <c r="E34" s="30"/>
      <c r="F34" s="60">
        <f t="shared" si="2"/>
        <v>3.247896201428236E-2</v>
      </c>
    </row>
    <row r="35" spans="1:6">
      <c r="A35" s="3" t="s">
        <v>114</v>
      </c>
      <c r="B35" s="58" t="s">
        <v>115</v>
      </c>
      <c r="C35" s="70">
        <v>66623</v>
      </c>
      <c r="D35" s="70">
        <v>66623</v>
      </c>
      <c r="E35" s="30"/>
      <c r="F35" s="60"/>
    </row>
    <row r="36" spans="1:6">
      <c r="A36" s="12" t="s">
        <v>21</v>
      </c>
      <c r="B36" s="15" t="s">
        <v>22</v>
      </c>
      <c r="C36" s="41">
        <f>C37+C39+C45+C46+C47</f>
        <v>204591</v>
      </c>
      <c r="D36" s="41">
        <f>D37+D39+D45+D46+D47</f>
        <v>167000</v>
      </c>
      <c r="E36" s="63">
        <f t="shared" si="1"/>
        <v>81.626268995214843</v>
      </c>
      <c r="F36" s="49">
        <f>F37+F39+F45+F46+F47</f>
        <v>0.12772466539196939</v>
      </c>
    </row>
    <row r="37" spans="1:6" ht="25.5">
      <c r="A37" s="26" t="s">
        <v>3</v>
      </c>
      <c r="B37" s="48" t="s">
        <v>23</v>
      </c>
      <c r="C37" s="44">
        <v>30000</v>
      </c>
      <c r="D37" s="44">
        <v>30000</v>
      </c>
      <c r="E37" s="62">
        <f>(D37/C37)*100</f>
        <v>100</v>
      </c>
      <c r="F37" s="57">
        <f>D37/$D$12</f>
        <v>2.2944550669216062E-2</v>
      </c>
    </row>
    <row r="38" spans="1:6">
      <c r="A38" s="16" t="s">
        <v>24</v>
      </c>
      <c r="B38" s="17" t="s">
        <v>25</v>
      </c>
      <c r="C38" s="42">
        <v>0</v>
      </c>
      <c r="D38" s="42">
        <v>0</v>
      </c>
      <c r="E38" s="54"/>
      <c r="F38" s="55">
        <f t="shared" ref="F38:F44" si="3">D38/$D$36</f>
        <v>0</v>
      </c>
    </row>
    <row r="39" spans="1:6">
      <c r="A39" s="16" t="s">
        <v>5</v>
      </c>
      <c r="B39" s="45" t="s">
        <v>26</v>
      </c>
      <c r="C39" s="44">
        <f>SUM(C40:C44)</f>
        <v>152591</v>
      </c>
      <c r="D39" s="44">
        <f>D40+D41+D42+D43+D44</f>
        <v>115000</v>
      </c>
      <c r="E39" s="62">
        <f t="shared" ref="E39:E79" si="4">(D39/C39)*100</f>
        <v>75.364864244942368</v>
      </c>
      <c r="F39" s="57">
        <f>D39/$D$12</f>
        <v>8.7954110898661564E-2</v>
      </c>
    </row>
    <row r="40" spans="1:6">
      <c r="A40" s="16" t="s">
        <v>39</v>
      </c>
      <c r="B40" s="18" t="s">
        <v>27</v>
      </c>
      <c r="C40" s="42">
        <v>88057</v>
      </c>
      <c r="D40" s="42">
        <v>35000</v>
      </c>
      <c r="E40" s="54">
        <f t="shared" si="4"/>
        <v>39.746982068432942</v>
      </c>
      <c r="F40" s="55">
        <f t="shared" si="3"/>
        <v>0.20958083832335328</v>
      </c>
    </row>
    <row r="41" spans="1:6">
      <c r="A41" s="16" t="s">
        <v>40</v>
      </c>
      <c r="B41" s="18" t="s">
        <v>28</v>
      </c>
      <c r="C41" s="42">
        <v>37095</v>
      </c>
      <c r="D41" s="42">
        <v>40000</v>
      </c>
      <c r="E41" s="54">
        <f t="shared" si="4"/>
        <v>107.83124410297884</v>
      </c>
      <c r="F41" s="55">
        <f t="shared" si="3"/>
        <v>0.23952095808383234</v>
      </c>
    </row>
    <row r="42" spans="1:6">
      <c r="A42" s="16" t="s">
        <v>42</v>
      </c>
      <c r="B42" s="18" t="s">
        <v>29</v>
      </c>
      <c r="C42" s="42">
        <v>0</v>
      </c>
      <c r="D42" s="42">
        <v>0</v>
      </c>
      <c r="E42" s="54"/>
      <c r="F42" s="55">
        <f t="shared" si="3"/>
        <v>0</v>
      </c>
    </row>
    <row r="43" spans="1:6">
      <c r="A43" s="16" t="s">
        <v>44</v>
      </c>
      <c r="B43" s="18" t="s">
        <v>30</v>
      </c>
      <c r="C43" s="42">
        <v>14539</v>
      </c>
      <c r="D43" s="42">
        <v>20000</v>
      </c>
      <c r="E43" s="54">
        <f t="shared" si="4"/>
        <v>137.56104271270374</v>
      </c>
      <c r="F43" s="55">
        <f t="shared" si="3"/>
        <v>0.11976047904191617</v>
      </c>
    </row>
    <row r="44" spans="1:6" ht="25.5">
      <c r="A44" s="26" t="s">
        <v>46</v>
      </c>
      <c r="B44" s="18" t="s">
        <v>31</v>
      </c>
      <c r="C44" s="43">
        <v>12900</v>
      </c>
      <c r="D44" s="42">
        <v>20000</v>
      </c>
      <c r="E44" s="54">
        <f t="shared" si="4"/>
        <v>155.0387596899225</v>
      </c>
      <c r="F44" s="55">
        <f t="shared" si="3"/>
        <v>0.11976047904191617</v>
      </c>
    </row>
    <row r="45" spans="1:6">
      <c r="A45" s="16" t="s">
        <v>7</v>
      </c>
      <c r="B45" s="45" t="s">
        <v>104</v>
      </c>
      <c r="C45" s="44">
        <v>20000</v>
      </c>
      <c r="D45" s="44">
        <v>20000</v>
      </c>
      <c r="E45" s="62">
        <f t="shared" si="4"/>
        <v>100</v>
      </c>
      <c r="F45" s="57">
        <f>D45/$D$12</f>
        <v>1.5296367112810707E-2</v>
      </c>
    </row>
    <row r="46" spans="1:6">
      <c r="A46" s="16">
        <v>4</v>
      </c>
      <c r="B46" s="45" t="s">
        <v>103</v>
      </c>
      <c r="C46" s="44">
        <v>2000</v>
      </c>
      <c r="D46" s="44">
        <v>2000</v>
      </c>
      <c r="E46" s="62">
        <f>(D46/C45)*100</f>
        <v>10</v>
      </c>
      <c r="F46" s="57">
        <f>D46/$D$12</f>
        <v>1.5296367112810707E-3</v>
      </c>
    </row>
    <row r="47" spans="1:6">
      <c r="A47" s="16">
        <v>5</v>
      </c>
      <c r="B47" s="45" t="s">
        <v>32</v>
      </c>
      <c r="C47" s="44">
        <v>0</v>
      </c>
      <c r="D47" s="44">
        <v>0</v>
      </c>
      <c r="E47" s="62"/>
      <c r="F47" s="57">
        <f>D47/$D$12</f>
        <v>0</v>
      </c>
    </row>
    <row r="48" spans="1:6">
      <c r="A48" s="12" t="s">
        <v>33</v>
      </c>
      <c r="B48" s="15" t="s">
        <v>34</v>
      </c>
      <c r="C48" s="47">
        <f>C49+C52</f>
        <v>167200</v>
      </c>
      <c r="D48" s="41">
        <f>D49+D52+D58</f>
        <v>183000</v>
      </c>
      <c r="E48" s="64">
        <f t="shared" si="4"/>
        <v>109.44976076555024</v>
      </c>
      <c r="F48" s="49">
        <f>F49+F52+F58</f>
        <v>0.13996175908221797</v>
      </c>
    </row>
    <row r="49" spans="1:6">
      <c r="A49" s="20" t="s">
        <v>3</v>
      </c>
      <c r="B49" s="46" t="s">
        <v>35</v>
      </c>
      <c r="C49" s="44">
        <f>C50+C51</f>
        <v>58000</v>
      </c>
      <c r="D49" s="44">
        <f>D50+D51</f>
        <v>68000</v>
      </c>
      <c r="E49" s="62">
        <f t="shared" si="4"/>
        <v>117.24137931034481</v>
      </c>
      <c r="F49" s="66">
        <f>D49/$D$12</f>
        <v>5.2007648183556403E-2</v>
      </c>
    </row>
    <row r="50" spans="1:6">
      <c r="A50" s="3" t="s">
        <v>24</v>
      </c>
      <c r="B50" s="8" t="s">
        <v>36</v>
      </c>
      <c r="C50" s="29">
        <v>40000</v>
      </c>
      <c r="D50" s="29">
        <v>40000</v>
      </c>
      <c r="E50" s="54">
        <f t="shared" si="4"/>
        <v>100</v>
      </c>
      <c r="F50" s="56">
        <f t="shared" ref="F50:F57" si="5">D50/$D$48</f>
        <v>0.21857923497267759</v>
      </c>
    </row>
    <row r="51" spans="1:6">
      <c r="A51" s="3" t="s">
        <v>73</v>
      </c>
      <c r="B51" s="8" t="s">
        <v>37</v>
      </c>
      <c r="C51" s="29">
        <v>18000</v>
      </c>
      <c r="D51" s="29">
        <v>28000</v>
      </c>
      <c r="E51" s="54">
        <f t="shared" si="4"/>
        <v>155.55555555555557</v>
      </c>
      <c r="F51" s="56">
        <f t="shared" si="5"/>
        <v>0.15300546448087432</v>
      </c>
    </row>
    <row r="52" spans="1:6">
      <c r="A52" s="20" t="s">
        <v>5</v>
      </c>
      <c r="B52" s="46" t="s">
        <v>38</v>
      </c>
      <c r="C52" s="44">
        <f>SUM(C53:C58)</f>
        <v>109200</v>
      </c>
      <c r="D52" s="44">
        <f>D53+D54+D55+D56+D57</f>
        <v>115000</v>
      </c>
      <c r="E52" s="62">
        <f t="shared" si="4"/>
        <v>105.31135531135531</v>
      </c>
      <c r="F52" s="57">
        <f>D52/$D$12</f>
        <v>8.7954110898661564E-2</v>
      </c>
    </row>
    <row r="53" spans="1:6" ht="25.5">
      <c r="A53" s="26" t="s">
        <v>39</v>
      </c>
      <c r="B53" s="8" t="s">
        <v>76</v>
      </c>
      <c r="C53" s="29">
        <v>30000</v>
      </c>
      <c r="D53" s="29">
        <v>30000</v>
      </c>
      <c r="E53" s="54">
        <f t="shared" si="4"/>
        <v>100</v>
      </c>
      <c r="F53" s="56">
        <f t="shared" si="5"/>
        <v>0.16393442622950818</v>
      </c>
    </row>
    <row r="54" spans="1:6">
      <c r="A54" s="3" t="s">
        <v>40</v>
      </c>
      <c r="B54" s="8" t="s">
        <v>41</v>
      </c>
      <c r="C54" s="29">
        <v>17000</v>
      </c>
      <c r="D54" s="29">
        <v>20000</v>
      </c>
      <c r="E54" s="54">
        <f t="shared" si="4"/>
        <v>117.64705882352942</v>
      </c>
      <c r="F54" s="56">
        <f t="shared" si="5"/>
        <v>0.10928961748633879</v>
      </c>
    </row>
    <row r="55" spans="1:6">
      <c r="A55" s="3" t="s">
        <v>42</v>
      </c>
      <c r="B55" s="8" t="s">
        <v>43</v>
      </c>
      <c r="C55" s="29">
        <v>45000</v>
      </c>
      <c r="D55" s="29">
        <v>45000</v>
      </c>
      <c r="E55" s="54">
        <f t="shared" si="4"/>
        <v>100</v>
      </c>
      <c r="F55" s="56">
        <f t="shared" si="5"/>
        <v>0.24590163934426229</v>
      </c>
    </row>
    <row r="56" spans="1:6">
      <c r="A56" s="3" t="s">
        <v>44</v>
      </c>
      <c r="B56" s="8" t="s">
        <v>45</v>
      </c>
      <c r="C56" s="29">
        <v>0</v>
      </c>
      <c r="D56" s="29">
        <v>0</v>
      </c>
      <c r="E56" s="54">
        <v>0</v>
      </c>
      <c r="F56" s="56">
        <f t="shared" si="5"/>
        <v>0</v>
      </c>
    </row>
    <row r="57" spans="1:6">
      <c r="A57" s="3" t="s">
        <v>46</v>
      </c>
      <c r="B57" s="8" t="s">
        <v>47</v>
      </c>
      <c r="C57" s="29">
        <v>17200</v>
      </c>
      <c r="D57" s="29">
        <v>20000</v>
      </c>
      <c r="E57" s="54"/>
      <c r="F57" s="56">
        <f t="shared" si="5"/>
        <v>0.10928961748633879</v>
      </c>
    </row>
    <row r="58" spans="1:6">
      <c r="A58" s="3" t="s">
        <v>7</v>
      </c>
      <c r="B58" s="45" t="s">
        <v>72</v>
      </c>
      <c r="C58" s="40">
        <v>0</v>
      </c>
      <c r="D58" s="40"/>
      <c r="E58" s="62">
        <v>0</v>
      </c>
      <c r="F58" s="57">
        <f>D58/$D$12</f>
        <v>0</v>
      </c>
    </row>
    <row r="59" spans="1:6">
      <c r="A59" s="12" t="s">
        <v>48</v>
      </c>
      <c r="B59" s="15" t="s">
        <v>49</v>
      </c>
      <c r="C59" s="41">
        <f>C60</f>
        <v>30000</v>
      </c>
      <c r="D59" s="41">
        <f>SUM(D60:D62)</f>
        <v>70000</v>
      </c>
      <c r="E59" s="64">
        <f t="shared" si="4"/>
        <v>233.33333333333334</v>
      </c>
      <c r="F59" s="49">
        <f>F60+F61+F62</f>
        <v>5.3537284894837479E-2</v>
      </c>
    </row>
    <row r="60" spans="1:6" ht="25.5">
      <c r="A60" s="26" t="s">
        <v>3</v>
      </c>
      <c r="B60" s="8" t="s">
        <v>50</v>
      </c>
      <c r="C60" s="29">
        <v>30000</v>
      </c>
      <c r="D60" s="29">
        <v>60000</v>
      </c>
      <c r="E60" s="54">
        <f t="shared" si="4"/>
        <v>200</v>
      </c>
      <c r="F60" s="31">
        <f>D60/$D$12</f>
        <v>4.5889101338432124E-2</v>
      </c>
    </row>
    <row r="61" spans="1:6">
      <c r="A61" s="3" t="s">
        <v>5</v>
      </c>
      <c r="B61" s="8" t="s">
        <v>74</v>
      </c>
      <c r="C61" s="29">
        <v>0</v>
      </c>
      <c r="D61" s="29">
        <v>10000</v>
      </c>
      <c r="E61" s="54"/>
      <c r="F61" s="31">
        <f>D61/$D$12</f>
        <v>7.6481835564053535E-3</v>
      </c>
    </row>
    <row r="62" spans="1:6">
      <c r="A62" s="3" t="s">
        <v>7</v>
      </c>
      <c r="B62" s="8" t="s">
        <v>51</v>
      </c>
      <c r="C62" s="29">
        <v>0</v>
      </c>
      <c r="D62" s="29">
        <v>0</v>
      </c>
      <c r="E62" s="54"/>
      <c r="F62" s="31">
        <f>D62/$D$12</f>
        <v>0</v>
      </c>
    </row>
    <row r="63" spans="1:6">
      <c r="A63" s="12" t="s">
        <v>52</v>
      </c>
      <c r="B63" s="15" t="s">
        <v>53</v>
      </c>
      <c r="C63" s="41">
        <f>C64+C65+C66</f>
        <v>10000</v>
      </c>
      <c r="D63" s="41">
        <f>SUM(D64:D66)</f>
        <v>10000</v>
      </c>
      <c r="E63" s="64"/>
      <c r="F63" s="49">
        <f>F64+F65+F66</f>
        <v>7.6481835564053535E-3</v>
      </c>
    </row>
    <row r="64" spans="1:6">
      <c r="A64" s="3" t="s">
        <v>3</v>
      </c>
      <c r="B64" s="8" t="s">
        <v>54</v>
      </c>
      <c r="C64" s="29">
        <v>5000</v>
      </c>
      <c r="D64" s="29">
        <v>5000</v>
      </c>
      <c r="E64" s="54"/>
      <c r="F64" s="31">
        <f>D64/$D$12</f>
        <v>3.8240917782026767E-3</v>
      </c>
    </row>
    <row r="65" spans="1:6" ht="25.5">
      <c r="A65" s="26" t="s">
        <v>5</v>
      </c>
      <c r="B65" s="8" t="s">
        <v>77</v>
      </c>
      <c r="C65" s="29">
        <v>5000</v>
      </c>
      <c r="D65" s="29">
        <v>5000</v>
      </c>
      <c r="E65" s="54"/>
      <c r="F65" s="31">
        <f>D65/$D$12</f>
        <v>3.8240917782026767E-3</v>
      </c>
    </row>
    <row r="66" spans="1:6">
      <c r="A66" s="3" t="s">
        <v>55</v>
      </c>
      <c r="B66" s="8" t="s">
        <v>79</v>
      </c>
      <c r="C66" s="29">
        <v>0</v>
      </c>
      <c r="D66" s="29">
        <v>0</v>
      </c>
      <c r="E66" s="54"/>
      <c r="F66" s="31">
        <v>0</v>
      </c>
    </row>
    <row r="67" spans="1:6">
      <c r="A67" s="12" t="s">
        <v>56</v>
      </c>
      <c r="B67" s="21" t="s">
        <v>57</v>
      </c>
      <c r="C67" s="41">
        <f>SUM(C68:C73)</f>
        <v>10000</v>
      </c>
      <c r="D67" s="41">
        <f>SUM(D68:D73)</f>
        <v>10000</v>
      </c>
      <c r="E67" s="64">
        <f t="shared" si="4"/>
        <v>100</v>
      </c>
      <c r="F67" s="49">
        <f>F68+F69+F70+F71+F72+F73</f>
        <v>7.6481835564053535E-3</v>
      </c>
    </row>
    <row r="68" spans="1:6">
      <c r="A68" s="3" t="s">
        <v>3</v>
      </c>
      <c r="B68" s="19" t="s">
        <v>101</v>
      </c>
      <c r="C68" s="29">
        <v>0</v>
      </c>
      <c r="D68" s="29">
        <v>0</v>
      </c>
      <c r="E68" s="54"/>
      <c r="F68" s="31">
        <f t="shared" ref="F68:F73" si="6">D68/$D$67</f>
        <v>0</v>
      </c>
    </row>
    <row r="69" spans="1:6">
      <c r="A69" s="3" t="s">
        <v>5</v>
      </c>
      <c r="B69" s="8" t="s">
        <v>58</v>
      </c>
      <c r="C69" s="29">
        <v>5000</v>
      </c>
      <c r="D69" s="29">
        <v>5000</v>
      </c>
      <c r="E69" s="54"/>
      <c r="F69" s="31">
        <f>D69/$D$12</f>
        <v>3.8240917782026767E-3</v>
      </c>
    </row>
    <row r="70" spans="1:6">
      <c r="A70" s="3" t="s">
        <v>7</v>
      </c>
      <c r="B70" s="8" t="s">
        <v>59</v>
      </c>
      <c r="C70" s="29">
        <v>0</v>
      </c>
      <c r="D70" s="29">
        <v>0</v>
      </c>
      <c r="E70" s="54"/>
      <c r="F70" s="31">
        <f t="shared" si="6"/>
        <v>0</v>
      </c>
    </row>
    <row r="71" spans="1:6">
      <c r="A71" s="3" t="s">
        <v>11</v>
      </c>
      <c r="B71" s="8" t="s">
        <v>60</v>
      </c>
      <c r="C71" s="29">
        <v>0</v>
      </c>
      <c r="D71" s="29">
        <v>0</v>
      </c>
      <c r="E71" s="54"/>
      <c r="F71" s="31">
        <f t="shared" si="6"/>
        <v>0</v>
      </c>
    </row>
    <row r="72" spans="1:6">
      <c r="A72" s="3" t="s">
        <v>12</v>
      </c>
      <c r="B72" s="8" t="s">
        <v>61</v>
      </c>
      <c r="C72" s="29">
        <v>5000</v>
      </c>
      <c r="D72" s="29">
        <v>5000</v>
      </c>
      <c r="E72" s="54"/>
      <c r="F72" s="31">
        <f>D72/$D$12</f>
        <v>3.8240917782026767E-3</v>
      </c>
    </row>
    <row r="73" spans="1:6" ht="25.5">
      <c r="A73" s="26" t="s">
        <v>14</v>
      </c>
      <c r="B73" s="8" t="s">
        <v>62</v>
      </c>
      <c r="C73" s="29">
        <v>0</v>
      </c>
      <c r="D73" s="29">
        <v>0</v>
      </c>
      <c r="E73" s="54"/>
      <c r="F73" s="31">
        <f t="shared" si="6"/>
        <v>0</v>
      </c>
    </row>
    <row r="74" spans="1:6">
      <c r="A74" s="12" t="s">
        <v>63</v>
      </c>
      <c r="B74" s="15" t="s">
        <v>64</v>
      </c>
      <c r="C74" s="41">
        <f>C75</f>
        <v>0</v>
      </c>
      <c r="D74" s="41">
        <f>D75</f>
        <v>0</v>
      </c>
      <c r="E74" s="64"/>
      <c r="F74" s="49">
        <f>F75</f>
        <v>0</v>
      </c>
    </row>
    <row r="75" spans="1:6" ht="25.5">
      <c r="A75" s="26" t="s">
        <v>3</v>
      </c>
      <c r="B75" s="8" t="s">
        <v>78</v>
      </c>
      <c r="C75" s="29">
        <v>0</v>
      </c>
      <c r="D75" s="29">
        <v>0</v>
      </c>
      <c r="E75" s="54"/>
      <c r="F75" s="31">
        <v>0</v>
      </c>
    </row>
    <row r="76" spans="1:6" ht="25.5">
      <c r="A76" s="27" t="s">
        <v>65</v>
      </c>
      <c r="B76" s="15" t="s">
        <v>66</v>
      </c>
      <c r="C76" s="41"/>
      <c r="D76" s="41">
        <v>50000</v>
      </c>
      <c r="E76" s="64"/>
      <c r="F76" s="49"/>
    </row>
    <row r="77" spans="1:6">
      <c r="A77" s="12" t="s">
        <v>67</v>
      </c>
      <c r="B77" s="15" t="s">
        <v>68</v>
      </c>
      <c r="C77" s="41">
        <v>80000</v>
      </c>
      <c r="D77" s="41">
        <v>100000</v>
      </c>
      <c r="E77" s="64">
        <f t="shared" si="4"/>
        <v>125</v>
      </c>
      <c r="F77" s="49">
        <f>D77/$D$12</f>
        <v>7.6481835564053538E-2</v>
      </c>
    </row>
    <row r="78" spans="1:6" ht="25.5">
      <c r="A78" s="27" t="s">
        <v>69</v>
      </c>
      <c r="B78" s="21" t="s">
        <v>70</v>
      </c>
      <c r="C78" s="41">
        <v>0</v>
      </c>
      <c r="D78" s="41">
        <v>0</v>
      </c>
      <c r="E78" s="64"/>
      <c r="F78" s="49"/>
    </row>
    <row r="79" spans="1:6">
      <c r="A79" s="9"/>
      <c r="B79" s="10" t="s">
        <v>71</v>
      </c>
      <c r="C79" s="32">
        <f>C78+C77+C76+C74+C67+C63+C59+C48+C36+C14</f>
        <v>941318</v>
      </c>
      <c r="D79" s="32">
        <f>D78+D77+D76+D74+D67+D63+D59+D48+D36+D14</f>
        <v>1067232</v>
      </c>
      <c r="E79" s="65">
        <f t="shared" si="4"/>
        <v>113.37635103121369</v>
      </c>
      <c r="F79" s="50"/>
    </row>
    <row r="80" spans="1:6" ht="38.25">
      <c r="A80" s="22"/>
      <c r="B80" s="23" t="s">
        <v>75</v>
      </c>
      <c r="C80" s="72">
        <v>5305</v>
      </c>
      <c r="D80" s="72">
        <v>240268</v>
      </c>
      <c r="E80" s="24"/>
      <c r="F80" s="51"/>
    </row>
  </sheetData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4" r:id="rId1"/>
  <headerFooter>
    <oddHeader>&amp;CFINANCIJSKI PLAN TURISTIČKE ZAJEDNICE GRADA/OPĆINE/MJESTA ZA 2013. GODINU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2019-11-09T09:04:50Z</dcterms:modified>
</cp:coreProperties>
</file>